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Y112\112節水計畫\02-機關學校\31績優選拔規劃\須知\"/>
    </mc:Choice>
  </mc:AlternateContent>
  <xr:revisionPtr revIDLastSave="0" documentId="13_ncr:1_{80D90413-F79F-40D2-AC66-E6B608D2848B}" xr6:coauthVersionLast="36" xr6:coauthVersionMax="36" xr10:uidLastSave="{00000000-0000-0000-0000-000000000000}"/>
  <bookViews>
    <workbookView xWindow="0" yWindow="0" windowWidth="23040" windowHeight="8352" xr2:uid="{00000000-000D-0000-FFFF-FFFF00000000}"/>
  </bookViews>
  <sheets>
    <sheet name="單位用水量及節水率試算表" sheetId="5" r:id="rId1"/>
    <sheet name="商業組及其他用水量試算表" sheetId="8" r:id="rId2"/>
    <sheet name="產業組用水回收率試算表" sheetId="7" r:id="rId3"/>
    <sheet name="投資金額" sheetId="6" r:id="rId4"/>
  </sheets>
  <calcPr calcId="191029"/>
</workbook>
</file>

<file path=xl/calcChain.xml><?xml version="1.0" encoding="utf-8"?>
<calcChain xmlns="http://schemas.openxmlformats.org/spreadsheetml/2006/main">
  <c r="C3" i="8" l="1"/>
  <c r="C7" i="8" s="1"/>
  <c r="B3" i="8"/>
  <c r="F44" i="5"/>
  <c r="F37" i="5"/>
  <c r="C6" i="8" l="1"/>
  <c r="D3" i="7"/>
  <c r="D8" i="7" s="1"/>
  <c r="C3" i="7"/>
  <c r="B3" i="7"/>
  <c r="C5" i="6"/>
  <c r="D7" i="7" l="1"/>
  <c r="G21" i="5"/>
  <c r="G20" i="5"/>
  <c r="C46" i="5"/>
  <c r="D3" i="8"/>
  <c r="D6" i="8" s="1"/>
  <c r="D7" i="8"/>
  <c r="B7" i="8"/>
  <c r="D51" i="5"/>
  <c r="D50" i="5"/>
  <c r="B8" i="7"/>
  <c r="C8" i="7"/>
  <c r="C7" i="7"/>
  <c r="B7" i="7"/>
  <c r="B2" i="6"/>
  <c r="D45" i="5"/>
  <c r="D46" i="5"/>
  <c r="D44" i="5"/>
  <c r="C45" i="5"/>
  <c r="C44" i="5"/>
  <c r="D38" i="5"/>
  <c r="D39" i="5"/>
  <c r="D37" i="5"/>
  <c r="C39" i="5"/>
  <c r="C38" i="5"/>
  <c r="C37" i="5"/>
  <c r="E27" i="5"/>
  <c r="E28" i="5"/>
  <c r="E26" i="5"/>
  <c r="E37" i="5"/>
  <c r="I21" i="5"/>
  <c r="G19" i="5"/>
  <c r="I19" i="5"/>
  <c r="E44" i="5"/>
  <c r="B5" i="6"/>
  <c r="E46" i="5"/>
  <c r="E45" i="5"/>
  <c r="F46" i="5"/>
  <c r="D5" i="6"/>
  <c r="I20" i="5"/>
  <c r="E38" i="5"/>
  <c r="F38" i="5"/>
  <c r="E39" i="5"/>
  <c r="F39" i="5"/>
  <c r="F45" i="5"/>
  <c r="B6" i="8" l="1"/>
</calcChain>
</file>

<file path=xl/sharedStrings.xml><?xml version="1.0" encoding="utf-8"?>
<sst xmlns="http://schemas.openxmlformats.org/spreadsheetml/2006/main" count="109" uniqueCount="93">
  <si>
    <t>原始取水量</t>
  </si>
  <si>
    <t>自來水</t>
  </si>
  <si>
    <t>自行抽取</t>
  </si>
  <si>
    <t>其他水源</t>
  </si>
  <si>
    <t>地下水</t>
  </si>
  <si>
    <t>地面水</t>
  </si>
  <si>
    <t>員工人數</t>
  </si>
  <si>
    <t>平方公尺</t>
    <phoneticPr fontId="1" type="noConversion"/>
  </si>
  <si>
    <t>人</t>
    <phoneticPr fontId="1" type="noConversion"/>
  </si>
  <si>
    <t>產品名稱</t>
  </si>
  <si>
    <t>計量單位</t>
  </si>
  <si>
    <t>產能（量）</t>
    <phoneticPr fontId="1" type="noConversion"/>
  </si>
  <si>
    <t>年度</t>
    <phoneticPr fontId="1" type="noConversion"/>
  </si>
  <si>
    <t>為必填欄位！</t>
    <phoneticPr fontId="1" type="noConversion"/>
  </si>
  <si>
    <t>註1：</t>
    <phoneticPr fontId="1" type="noConversion"/>
  </si>
  <si>
    <t>註2：</t>
    <phoneticPr fontId="1" type="noConversion"/>
  </si>
  <si>
    <t>註3：</t>
    <phoneticPr fontId="1" type="noConversion"/>
  </si>
  <si>
    <t>人數</t>
    <phoneticPr fontId="1" type="noConversion"/>
  </si>
  <si>
    <t>註4：</t>
    <phoneticPr fontId="1" type="noConversion"/>
  </si>
  <si>
    <t>水源類別之總原始取水量=用水用途之總原始取水量。</t>
    <phoneticPr fontId="1" type="noConversion"/>
  </si>
  <si>
    <t>水源類別總原始取水量</t>
    <phoneticPr fontId="1" type="noConversion"/>
  </si>
  <si>
    <t>用水用途總原始取水量</t>
    <phoneticPr fontId="1" type="noConversion"/>
  </si>
  <si>
    <t>表三、水源類別總原始取水量=自來水+地下水+地面水+其他等水源原始取水量之和。</t>
    <phoneticPr fontId="1" type="noConversion"/>
  </si>
  <si>
    <t>表四、用水用途總原始取水量=民生(生活)用水量+生產(製程)用水量之和。</t>
    <phoneticPr fontId="1" type="noConversion"/>
  </si>
  <si>
    <t>表一、基本資料：</t>
    <phoneticPr fontId="1" type="noConversion"/>
  </si>
  <si>
    <t>表二、主要產品及產能（量）</t>
    <phoneticPr fontId="1" type="noConversion"/>
  </si>
  <si>
    <t>表三、各水源類別原始取水量資料</t>
    <phoneticPr fontId="1" type="noConversion"/>
  </si>
  <si>
    <t>表四、各用水用途分類所佔之原始取用水量</t>
    <phoneticPr fontId="1" type="noConversion"/>
  </si>
  <si>
    <t>樓地板總面積</t>
    <phoneticPr fontId="1" type="noConversion"/>
  </si>
  <si>
    <t>年度</t>
  </si>
  <si>
    <t>生產(製程)
用水量</t>
    <phoneticPr fontId="1" type="noConversion"/>
  </si>
  <si>
    <t>單位名稱：</t>
    <phoneticPr fontId="1" type="noConversion"/>
  </si>
  <si>
    <t>民生(生活)
用水量</t>
    <phoneticPr fontId="1" type="noConversion"/>
  </si>
  <si>
    <r>
      <t>生產</t>
    </r>
    <r>
      <rPr>
        <sz val="16"/>
        <color indexed="8"/>
        <rFont val="標楷體"/>
        <family val="4"/>
        <charset val="136"/>
      </rPr>
      <t>(製程)用水</t>
    </r>
    <r>
      <rPr>
        <b/>
        <u/>
        <sz val="16"/>
        <color indexed="56"/>
        <rFont val="標楷體"/>
        <family val="4"/>
        <charset val="136"/>
      </rPr>
      <t>單位產品用水量</t>
    </r>
    <r>
      <rPr>
        <sz val="16"/>
        <color indexed="8"/>
        <rFont val="標楷體"/>
        <family val="4"/>
        <charset val="136"/>
      </rPr>
      <t>和</t>
    </r>
    <r>
      <rPr>
        <b/>
        <u/>
        <sz val="16"/>
        <color indexed="56"/>
        <rFont val="標楷體"/>
        <family val="4"/>
        <charset val="136"/>
      </rPr>
      <t>節水率</t>
    </r>
    <r>
      <rPr>
        <sz val="16"/>
        <color indexed="10"/>
        <rFont val="標楷體"/>
        <family val="4"/>
        <charset val="136"/>
      </rPr>
      <t>計算</t>
    </r>
    <phoneticPr fontId="1" type="noConversion"/>
  </si>
  <si>
    <r>
      <rPr>
        <sz val="16"/>
        <color indexed="8"/>
        <rFont val="標楷體"/>
        <family val="4"/>
        <charset val="136"/>
      </rPr>
      <t>製程總用水量(噸/年)</t>
    </r>
    <phoneticPr fontId="1" type="noConversion"/>
  </si>
  <si>
    <r>
      <rPr>
        <sz val="16"/>
        <color indexed="12"/>
        <rFont val="標楷體"/>
        <family val="4"/>
        <charset val="136"/>
      </rPr>
      <t>產品產量(年)</t>
    </r>
    <phoneticPr fontId="1" type="noConversion"/>
  </si>
  <si>
    <r>
      <rPr>
        <b/>
        <shadow/>
        <sz val="16"/>
        <color indexed="60"/>
        <rFont val="標楷體"/>
        <family val="4"/>
        <charset val="136"/>
      </rPr>
      <t>單位產品用水量(噸/單位產品)</t>
    </r>
    <phoneticPr fontId="1" type="noConversion"/>
  </si>
  <si>
    <r>
      <t>節水率</t>
    </r>
    <r>
      <rPr>
        <b/>
        <shadow/>
        <sz val="16"/>
        <color indexed="18"/>
        <rFont val="標楷體"/>
        <family val="4"/>
        <charset val="136"/>
      </rPr>
      <t>(%)</t>
    </r>
  </si>
  <si>
    <r>
      <rPr>
        <sz val="16"/>
        <color indexed="8"/>
        <rFont val="標楷體"/>
        <family val="4"/>
        <charset val="136"/>
      </rPr>
      <t>民生總用水量(噸/年)</t>
    </r>
    <phoneticPr fontId="1" type="noConversion"/>
  </si>
  <si>
    <r>
      <rPr>
        <b/>
        <shadow/>
        <sz val="16"/>
        <color indexed="60"/>
        <rFont val="標楷體"/>
        <family val="4"/>
        <charset val="136"/>
      </rPr>
      <t>每人每日用水量(公升/人日)</t>
    </r>
    <phoneticPr fontId="1" type="noConversion"/>
  </si>
  <si>
    <t>節省用水量(噸/年)</t>
    <phoneticPr fontId="1" type="noConversion"/>
  </si>
  <si>
    <t>總投資金額(萬元)</t>
    <phoneticPr fontId="1" type="noConversion"/>
  </si>
  <si>
    <t>用水單價(元/度)</t>
    <phoneticPr fontId="1" type="noConversion"/>
  </si>
  <si>
    <t>減少二氧化碳(公噸/年)</t>
    <phoneticPr fontId="1" type="noConversion"/>
  </si>
  <si>
    <r>
      <t>註1：節水率為</t>
    </r>
    <r>
      <rPr>
        <b/>
        <u/>
        <sz val="16"/>
        <color indexed="10"/>
        <rFont val="標楷體"/>
        <family val="4"/>
        <charset val="136"/>
      </rPr>
      <t>負值</t>
    </r>
    <r>
      <rPr>
        <b/>
        <sz val="16"/>
        <color indexed="12"/>
        <rFont val="標楷體"/>
        <family val="4"/>
        <charset val="136"/>
      </rPr>
      <t>代表單位產品用水量</t>
    </r>
    <r>
      <rPr>
        <b/>
        <u/>
        <sz val="16"/>
        <color indexed="10"/>
        <rFont val="標楷體"/>
        <family val="4"/>
        <charset val="136"/>
      </rPr>
      <t>減少</t>
    </r>
    <r>
      <rPr>
        <b/>
        <sz val="16"/>
        <color indexed="12"/>
        <rFont val="標楷體"/>
        <family val="4"/>
        <charset val="136"/>
      </rPr>
      <t>。</t>
    </r>
    <phoneticPr fontId="1" type="noConversion"/>
  </si>
  <si>
    <r>
      <t>註1：節水率為</t>
    </r>
    <r>
      <rPr>
        <b/>
        <u/>
        <sz val="16"/>
        <color indexed="10"/>
        <rFont val="標楷體"/>
        <family val="4"/>
        <charset val="136"/>
      </rPr>
      <t>正值</t>
    </r>
    <r>
      <rPr>
        <b/>
        <sz val="16"/>
        <color indexed="12"/>
        <rFont val="標楷體"/>
        <family val="4"/>
        <charset val="136"/>
      </rPr>
      <t>代表每人每日用水量</t>
    </r>
    <r>
      <rPr>
        <b/>
        <u/>
        <sz val="16"/>
        <color indexed="10"/>
        <rFont val="標楷體"/>
        <family val="4"/>
        <charset val="136"/>
      </rPr>
      <t>增加</t>
    </r>
    <r>
      <rPr>
        <b/>
        <sz val="16"/>
        <color indexed="12"/>
        <rFont val="標楷體"/>
        <family val="4"/>
        <charset val="136"/>
      </rPr>
      <t>。</t>
    </r>
    <phoneticPr fontId="1" type="noConversion"/>
  </si>
  <si>
    <t>原始取水量(公噸)</t>
    <phoneticPr fontId="28" type="noConversion"/>
  </si>
  <si>
    <t>總循環水量(公噸)</t>
    <phoneticPr fontId="28" type="noConversion"/>
  </si>
  <si>
    <t>總回用水量(公噸)</t>
    <phoneticPr fontId="28" type="noConversion"/>
  </si>
  <si>
    <t>回收率</t>
    <phoneticPr fontId="28" type="noConversion"/>
  </si>
  <si>
    <t>回收率等於總循環水量+總回用水量除以總用水量的百分率</t>
    <phoneticPr fontId="28" type="noConversion"/>
  </si>
  <si>
    <t>節水績優選拔製造業回收率計算填報</t>
    <phoneticPr fontId="28" type="noConversion"/>
  </si>
  <si>
    <t>說明：</t>
    <phoneticPr fontId="28" type="noConversion"/>
  </si>
  <si>
    <t>原始取水量為廠內外任何一種水源，被第一次利用之取水量。如：自來水、地下水、雨水等等。</t>
    <phoneticPr fontId="28" type="noConversion"/>
  </si>
  <si>
    <t>總回用水量為廠內經過處理或未經過處理繼續在工廠中使用的水量。如：廢水回收等等。</t>
    <phoneticPr fontId="28" type="noConversion"/>
  </si>
  <si>
    <t>節水績優獎商業組及其他用水戶單位用水量計算填報</t>
    <phoneticPr fontId="24" type="noConversion"/>
  </si>
  <si>
    <t>年度</t>
    <phoneticPr fontId="24" type="noConversion"/>
  </si>
  <si>
    <t>年度</t>
    <phoneticPr fontId="28" type="noConversion"/>
  </si>
  <si>
    <t>原始取水量</t>
    <phoneticPr fontId="24" type="noConversion"/>
  </si>
  <si>
    <t>單位來客(住客)及員工數</t>
    <phoneticPr fontId="24" type="noConversion"/>
  </si>
  <si>
    <t>單位佔地面積</t>
    <phoneticPr fontId="1" type="noConversion"/>
  </si>
  <si>
    <t>公頃</t>
    <phoneticPr fontId="1" type="noConversion"/>
  </si>
  <si>
    <r>
      <t>民生</t>
    </r>
    <r>
      <rPr>
        <sz val="16"/>
        <color indexed="8"/>
        <rFont val="標楷體"/>
        <family val="4"/>
        <charset val="136"/>
      </rPr>
      <t>(生活)用水</t>
    </r>
    <r>
      <rPr>
        <b/>
        <u/>
        <sz val="16"/>
        <color indexed="56"/>
        <rFont val="標楷體"/>
        <family val="4"/>
        <charset val="136"/>
      </rPr>
      <t>每人每日用水量</t>
    </r>
    <r>
      <rPr>
        <sz val="16"/>
        <color indexed="8"/>
        <rFont val="標楷體"/>
        <family val="4"/>
        <charset val="136"/>
      </rPr>
      <t>和</t>
    </r>
    <r>
      <rPr>
        <b/>
        <u/>
        <sz val="16"/>
        <color indexed="56"/>
        <rFont val="標楷體"/>
        <family val="4"/>
        <charset val="136"/>
      </rPr>
      <t>節水率</t>
    </r>
    <r>
      <rPr>
        <sz val="16"/>
        <color indexed="10"/>
        <rFont val="標楷體"/>
        <family val="4"/>
        <charset val="136"/>
      </rPr>
      <t>計算</t>
    </r>
    <phoneticPr fontId="1" type="noConversion"/>
  </si>
  <si>
    <t>公升/平方公尺日</t>
    <phoneticPr fontId="1" type="noConversion"/>
  </si>
  <si>
    <t>立方公尺/公頃日</t>
    <phoneticPr fontId="1" type="noConversion"/>
  </si>
  <si>
    <t>樓地板面積用水量</t>
    <phoneticPr fontId="1" type="noConversion"/>
  </si>
  <si>
    <t>佔地面積用水量</t>
    <phoneticPr fontId="1" type="noConversion"/>
  </si>
  <si>
    <r>
      <t>單位用水</t>
    </r>
    <r>
      <rPr>
        <b/>
        <u/>
        <sz val="16"/>
        <color rgb="FF002060"/>
        <rFont val="標楷體"/>
        <family val="4"/>
        <charset val="136"/>
      </rPr>
      <t>樓地板面積用水量</t>
    </r>
    <r>
      <rPr>
        <sz val="16"/>
        <color theme="1"/>
        <rFont val="標楷體"/>
        <family val="4"/>
        <charset val="136"/>
      </rPr>
      <t>和</t>
    </r>
    <r>
      <rPr>
        <b/>
        <u/>
        <sz val="16"/>
        <color rgb="FF002060"/>
        <rFont val="標楷體"/>
        <family val="4"/>
        <charset val="136"/>
      </rPr>
      <t>佔地面積用水量</t>
    </r>
    <r>
      <rPr>
        <sz val="16"/>
        <color rgb="FFFF0000"/>
        <rFont val="標楷體"/>
        <family val="4"/>
        <charset val="136"/>
      </rPr>
      <t>計算</t>
    </r>
    <phoneticPr fontId="1" type="noConversion"/>
  </si>
  <si>
    <t>單位病床數</t>
    <phoneticPr fontId="24" type="noConversion"/>
  </si>
  <si>
    <t>單位人員日用水量</t>
    <phoneticPr fontId="24" type="noConversion"/>
  </si>
  <si>
    <t>單位病床日用水量</t>
    <phoneticPr fontId="24" type="noConversion"/>
  </si>
  <si>
    <t>人</t>
    <phoneticPr fontId="24" type="noConversion"/>
  </si>
  <si>
    <t>床</t>
    <phoneticPr fontId="24" type="noConversion"/>
  </si>
  <si>
    <t>公升/床日</t>
    <phoneticPr fontId="24" type="noConversion"/>
  </si>
  <si>
    <t>公升/人日</t>
    <phoneticPr fontId="24" type="noConversion"/>
  </si>
  <si>
    <t>註1：立方公尺/人日=1000公升/人日</t>
    <phoneticPr fontId="24" type="noConversion"/>
  </si>
  <si>
    <r>
      <t>註2：請依照各業別填寫</t>
    </r>
    <r>
      <rPr>
        <b/>
        <sz val="16"/>
        <color rgb="FFFF0000"/>
        <rFont val="標楷體"/>
        <family val="4"/>
        <charset val="136"/>
      </rPr>
      <t>紅色底欄位</t>
    </r>
    <r>
      <rPr>
        <sz val="16"/>
        <color theme="1"/>
        <rFont val="標楷體"/>
        <family val="4"/>
        <charset val="136"/>
      </rPr>
      <t>資料</t>
    </r>
    <phoneticPr fontId="24" type="noConversion"/>
  </si>
  <si>
    <t>總冷卻水塔內循環量(公噸)</t>
    <phoneticPr fontId="28" type="noConversion"/>
  </si>
  <si>
    <t>回收率
(不含冷卻水塔內循環量)</t>
    <phoneticPr fontId="28" type="noConversion"/>
  </si>
  <si>
    <t>總冷卻水塔內循環量為廠內所有冷卻水塔內循環水量的總和。</t>
    <phoneticPr fontId="28" type="noConversion"/>
  </si>
  <si>
    <t>用水費用
(元)</t>
    <phoneticPr fontId="1" type="noConversion"/>
  </si>
  <si>
    <t>節水效益
(萬元/年)</t>
    <phoneticPr fontId="1" type="noConversion"/>
  </si>
  <si>
    <t>110年</t>
    <phoneticPr fontId="24" type="noConversion"/>
  </si>
  <si>
    <t>110年</t>
    <phoneticPr fontId="28" type="noConversion"/>
  </si>
  <si>
    <t>111年實際節水成效</t>
    <phoneticPr fontId="1" type="noConversion"/>
  </si>
  <si>
    <t>111年</t>
    <phoneticPr fontId="28" type="noConversion"/>
  </si>
  <si>
    <t>111年</t>
    <phoneticPr fontId="24" type="noConversion"/>
  </si>
  <si>
    <t>回收率是指經濟部水利署用水計畫書所規定的R1值定義。</t>
    <phoneticPr fontId="24" type="noConversion"/>
  </si>
  <si>
    <t>總循環水量為廠內在某個用途單元所使用的水，在幾乎未經處理的情形下，再度使用於同一用途著。如：冷卻水塔、洗滌塔等。</t>
    <phoneticPr fontId="28" type="noConversion"/>
  </si>
  <si>
    <t>回收率(不含冷卻水塔內循環量)是指經濟部水利署用水計畫書所規定的R2值定義。</t>
    <phoneticPr fontId="24" type="noConversion"/>
  </si>
  <si>
    <r>
      <t>每度用水排放CO</t>
    </r>
    <r>
      <rPr>
        <b/>
        <sz val="8"/>
        <color theme="1"/>
        <rFont val="微軟正黑體"/>
        <family val="2"/>
        <charset val="136"/>
      </rPr>
      <t>2</t>
    </r>
    <r>
      <rPr>
        <b/>
        <sz val="14"/>
        <color theme="1"/>
        <rFont val="微軟正黑體"/>
        <family val="2"/>
        <charset val="136"/>
      </rPr>
      <t>約當量依據(https://www.water.gov.tw/dist5/Subject/Detail/2269?nodeId=6562)</t>
    </r>
    <phoneticPr fontId="24" type="noConversion"/>
  </si>
  <si>
    <t>109年</t>
    <phoneticPr fontId="28" type="noConversion"/>
  </si>
  <si>
    <t>109年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</si>
</sst>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0.000_ "/>
    <numFmt numFmtId="178" formatCode="0.00_ "/>
    <numFmt numFmtId="179" formatCode="0.0_ "/>
    <numFmt numFmtId="180" formatCode="#,##0.0_);[Red]\(#,##0.0\)"/>
    <numFmt numFmtId="181" formatCode="#,##0_);[Red]\(#,##0\)"/>
    <numFmt numFmtId="182" formatCode="#,##0.0000_);[Red]\(#,##0.0000\)"/>
    <numFmt numFmtId="183" formatCode="#,##0.000_);[Red]\(#,##0.000\)"/>
  </numFmts>
  <fonts count="3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7030A0"/>
      <name val="標楷體"/>
      <family val="4"/>
      <charset val="136"/>
    </font>
    <font>
      <b/>
      <sz val="16"/>
      <color rgb="FF0000FF"/>
      <name val="標楷體"/>
      <family val="4"/>
      <charset val="136"/>
    </font>
    <font>
      <sz val="16"/>
      <name val="標楷體"/>
      <family val="4"/>
      <charset val="136"/>
    </font>
    <font>
      <b/>
      <sz val="16"/>
      <color rgb="FF7030A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u/>
      <sz val="16"/>
      <color indexed="10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indexed="8"/>
      <name val="標楷體"/>
      <family val="4"/>
      <charset val="136"/>
    </font>
    <font>
      <b/>
      <u/>
      <sz val="16"/>
      <color indexed="56"/>
      <name val="標楷體"/>
      <family val="4"/>
      <charset val="136"/>
    </font>
    <font>
      <sz val="16"/>
      <color indexed="10"/>
      <name val="標楷體"/>
      <family val="4"/>
      <charset val="136"/>
    </font>
    <font>
      <sz val="16"/>
      <color rgb="FF0000FF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hadow/>
      <sz val="16"/>
      <color rgb="FF984807"/>
      <name val="標楷體"/>
      <family val="4"/>
      <charset val="136"/>
    </font>
    <font>
      <b/>
      <shadow/>
      <sz val="16"/>
      <color indexed="60"/>
      <name val="標楷體"/>
      <family val="4"/>
      <charset val="136"/>
    </font>
    <font>
      <b/>
      <shadow/>
      <sz val="16"/>
      <color rgb="FF000099"/>
      <name val="標楷體"/>
      <family val="4"/>
      <charset val="136"/>
    </font>
    <font>
      <b/>
      <shadow/>
      <sz val="16"/>
      <color indexed="18"/>
      <name val="標楷體"/>
      <family val="4"/>
      <charset val="136"/>
    </font>
    <font>
      <sz val="18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9" tint="-0.49998474074526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color theme="1"/>
      <name val="新細明體"/>
      <family val="1"/>
      <charset val="136"/>
      <scheme val="minor"/>
    </font>
    <font>
      <b/>
      <u/>
      <sz val="16"/>
      <color rgb="FF002060"/>
      <name val="標楷體"/>
      <family val="4"/>
      <charset val="136"/>
    </font>
    <font>
      <b/>
      <sz val="14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9" tint="-0.499984740745262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theme="3"/>
      </left>
      <right style="thin">
        <color indexed="64"/>
      </right>
      <top style="medium">
        <color theme="9" tint="-0.499984740745262"/>
      </top>
      <bottom style="medium">
        <color theme="7" tint="-0.249977111117893"/>
      </bottom>
      <diagonal/>
    </border>
    <border>
      <left style="medium">
        <color theme="3"/>
      </left>
      <right style="thin">
        <color indexed="64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3"/>
      </left>
      <right style="thin">
        <color indexed="64"/>
      </right>
      <top/>
      <bottom style="medium">
        <color theme="7" tint="-0.249977111117893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>
      <alignment vertical="center"/>
    </xf>
    <xf numFmtId="176" fontId="9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2" borderId="2" xfId="0" applyFont="1" applyFill="1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vertical="center" wrapText="1" readingOrder="1"/>
    </xf>
    <xf numFmtId="0" fontId="19" fillId="0" borderId="3" xfId="0" applyFont="1" applyBorder="1" applyAlignment="1">
      <alignment horizontal="center" vertical="center" wrapText="1" readingOrder="1"/>
    </xf>
    <xf numFmtId="0" fontId="21" fillId="0" borderId="3" xfId="0" applyFont="1" applyBorder="1" applyAlignment="1">
      <alignment horizontal="center" vertical="center" wrapText="1" readingOrder="1"/>
    </xf>
    <xf numFmtId="3" fontId="13" fillId="0" borderId="3" xfId="0" applyNumberFormat="1" applyFont="1" applyBorder="1" applyAlignment="1">
      <alignment horizontal="center" vertical="center" wrapText="1" readingOrder="1"/>
    </xf>
    <xf numFmtId="177" fontId="13" fillId="0" borderId="3" xfId="0" applyNumberFormat="1" applyFont="1" applyBorder="1" applyAlignment="1">
      <alignment horizontal="center" vertical="center" wrapText="1" readingOrder="1"/>
    </xf>
    <xf numFmtId="178" fontId="21" fillId="0" borderId="3" xfId="0" applyNumberFormat="1" applyFont="1" applyBorder="1" applyAlignment="1">
      <alignment horizontal="center" vertical="center" wrapText="1" readingOrder="1"/>
    </xf>
    <xf numFmtId="179" fontId="13" fillId="0" borderId="3" xfId="0" applyNumberFormat="1" applyFont="1" applyBorder="1" applyAlignment="1">
      <alignment horizontal="center" vertical="center" wrapText="1" readingOrder="1"/>
    </xf>
    <xf numFmtId="176" fontId="13" fillId="0" borderId="3" xfId="0" applyNumberFormat="1" applyFont="1" applyBorder="1" applyAlignment="1">
      <alignment horizontal="center" vertical="center" wrapText="1" readingOrder="1"/>
    </xf>
    <xf numFmtId="176" fontId="12" fillId="0" borderId="6" xfId="0" applyNumberFormat="1" applyFont="1" applyBorder="1">
      <alignment vertical="center"/>
    </xf>
    <xf numFmtId="0" fontId="23" fillId="0" borderId="0" xfId="0" applyFont="1" applyAlignment="1">
      <alignment vertical="center"/>
    </xf>
    <xf numFmtId="176" fontId="5" fillId="2" borderId="1" xfId="0" applyNumberFormat="1" applyFont="1" applyFill="1" applyBorder="1" applyAlignment="1" applyProtection="1">
      <alignment horizontal="center" wrapText="1"/>
      <protection locked="0"/>
    </xf>
    <xf numFmtId="176" fontId="3" fillId="2" borderId="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Alignment="1">
      <alignment horizontal="right" vertical="center"/>
    </xf>
    <xf numFmtId="0" fontId="26" fillId="2" borderId="2" xfId="0" applyFont="1" applyFill="1" applyBorder="1">
      <alignment vertical="center"/>
    </xf>
    <xf numFmtId="0" fontId="27" fillId="0" borderId="0" xfId="0" applyFo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29" fillId="0" borderId="17" xfId="0" applyFont="1" applyBorder="1" applyProtection="1">
      <alignment vertical="center"/>
    </xf>
    <xf numFmtId="10" fontId="3" fillId="0" borderId="16" xfId="0" applyNumberFormat="1" applyFont="1" applyBorder="1" applyProtection="1">
      <alignment vertical="center"/>
    </xf>
    <xf numFmtId="0" fontId="3" fillId="0" borderId="16" xfId="0" applyFont="1" applyBorder="1" applyAlignment="1" applyProtection="1">
      <alignment vertical="center" wrapText="1"/>
    </xf>
    <xf numFmtId="0" fontId="31" fillId="0" borderId="0" xfId="0" applyFont="1">
      <alignment vertical="center"/>
    </xf>
    <xf numFmtId="0" fontId="4" fillId="0" borderId="18" xfId="0" applyFont="1" applyBorder="1">
      <alignment vertical="center"/>
    </xf>
    <xf numFmtId="0" fontId="3" fillId="2" borderId="18" xfId="0" applyFont="1" applyFill="1" applyBorder="1" applyProtection="1">
      <alignment vertical="center"/>
      <protection locked="0"/>
    </xf>
    <xf numFmtId="0" fontId="3" fillId="0" borderId="18" xfId="0" applyFont="1" applyBorder="1">
      <alignment vertical="center"/>
    </xf>
    <xf numFmtId="0" fontId="2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78" fontId="23" fillId="0" borderId="19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176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6" xfId="0" applyNumberFormat="1" applyFont="1" applyFill="1" applyBorder="1" applyProtection="1">
      <alignment vertical="center"/>
      <protection locked="0"/>
    </xf>
    <xf numFmtId="176" fontId="3" fillId="2" borderId="18" xfId="0" applyNumberFormat="1" applyFont="1" applyFill="1" applyBorder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80" fontId="3" fillId="2" borderId="1" xfId="0" applyNumberFormat="1" applyFont="1" applyFill="1" applyBorder="1" applyAlignment="1" applyProtection="1">
      <alignment horizontal="center" wrapText="1"/>
      <protection locked="0"/>
    </xf>
    <xf numFmtId="180" fontId="3" fillId="0" borderId="13" xfId="0" applyNumberFormat="1" applyFont="1" applyBorder="1" applyAlignment="1">
      <alignment horizontal="right" vertical="center"/>
    </xf>
    <xf numFmtId="176" fontId="3" fillId="5" borderId="16" xfId="0" applyNumberFormat="1" applyFont="1" applyFill="1" applyBorder="1" applyProtection="1">
      <alignment vertical="center"/>
    </xf>
    <xf numFmtId="181" fontId="23" fillId="0" borderId="14" xfId="0" applyNumberFormat="1" applyFont="1" applyBorder="1" applyAlignment="1">
      <alignment horizontal="right" vertical="center" wrapText="1"/>
    </xf>
    <xf numFmtId="182" fontId="23" fillId="0" borderId="14" xfId="0" applyNumberFormat="1" applyFont="1" applyBorder="1" applyAlignment="1">
      <alignment horizontal="right" vertical="center" wrapText="1"/>
    </xf>
    <xf numFmtId="183" fontId="23" fillId="0" borderId="14" xfId="0" applyNumberFormat="1" applyFont="1" applyBorder="1" applyAlignment="1">
      <alignment horizontal="right" vertical="center" wrapText="1"/>
    </xf>
    <xf numFmtId="0" fontId="33" fillId="0" borderId="0" xfId="0" applyFont="1">
      <alignment vertical="center"/>
    </xf>
    <xf numFmtId="0" fontId="30" fillId="0" borderId="20" xfId="0" applyFont="1" applyBorder="1" applyAlignment="1" applyProtection="1">
      <alignment vertical="center" wrapText="1"/>
    </xf>
    <xf numFmtId="0" fontId="30" fillId="0" borderId="21" xfId="0" applyFont="1" applyBorder="1" applyAlignment="1" applyProtection="1">
      <alignment vertical="center" wrapText="1"/>
    </xf>
    <xf numFmtId="0" fontId="30" fillId="0" borderId="22" xfId="0" applyFont="1" applyBorder="1" applyAlignment="1" applyProtection="1">
      <alignment vertical="center" wrapText="1"/>
    </xf>
    <xf numFmtId="0" fontId="30" fillId="0" borderId="21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I65"/>
  <sheetViews>
    <sheetView tabSelected="1" zoomScaleNormal="100" workbookViewId="0">
      <selection activeCell="F10" sqref="F10"/>
    </sheetView>
  </sheetViews>
  <sheetFormatPr defaultColWidth="8.77734375" defaultRowHeight="16.2" x14ac:dyDescent="0.3"/>
  <cols>
    <col min="1" max="1" width="8.77734375" style="1"/>
    <col min="2" max="2" width="9.77734375" style="1" customWidth="1"/>
    <col min="3" max="3" width="21.6640625" style="1" customWidth="1"/>
    <col min="4" max="4" width="21.44140625" style="1" customWidth="1"/>
    <col min="5" max="5" width="26.109375" style="1" customWidth="1"/>
    <col min="6" max="6" width="20.109375" style="1" customWidth="1"/>
    <col min="7" max="7" width="18.21875" style="1" customWidth="1"/>
    <col min="8" max="8" width="13.44140625" style="1" customWidth="1"/>
    <col min="9" max="9" width="22.109375" style="1" customWidth="1"/>
    <col min="10" max="16384" width="8.77734375" style="1"/>
  </cols>
  <sheetData>
    <row r="1" spans="2:9" s="2" customFormat="1" ht="33" customHeight="1" x14ac:dyDescent="0.3">
      <c r="B1" s="70" t="s">
        <v>31</v>
      </c>
      <c r="C1" s="70"/>
      <c r="D1" s="71"/>
      <c r="E1" s="71"/>
      <c r="F1" s="71"/>
      <c r="G1" s="71"/>
    </row>
    <row r="2" spans="2:9" s="2" customFormat="1" ht="22.2" x14ac:dyDescent="0.3"/>
    <row r="3" spans="2:9" s="2" customFormat="1" ht="22.8" thickBot="1" x14ac:dyDescent="0.35">
      <c r="B3" s="2" t="s">
        <v>24</v>
      </c>
    </row>
    <row r="4" spans="2:9" s="2" customFormat="1" ht="24.45" customHeight="1" thickTop="1" thickBot="1" x14ac:dyDescent="0.35">
      <c r="B4" s="51" t="s">
        <v>12</v>
      </c>
      <c r="C4" s="52" t="s">
        <v>28</v>
      </c>
      <c r="D4" s="53"/>
      <c r="E4" s="2" t="s">
        <v>7</v>
      </c>
      <c r="F4" s="39" t="s">
        <v>60</v>
      </c>
      <c r="G4" s="40"/>
      <c r="H4" s="41" t="s">
        <v>61</v>
      </c>
    </row>
    <row r="5" spans="2:9" s="2" customFormat="1" ht="22.8" thickBot="1" x14ac:dyDescent="0.45">
      <c r="B5" s="54">
        <v>109</v>
      </c>
      <c r="C5" s="55" t="s">
        <v>6</v>
      </c>
      <c r="D5" s="53"/>
      <c r="E5" s="2" t="s">
        <v>8</v>
      </c>
      <c r="F5" s="5"/>
    </row>
    <row r="6" spans="2:9" s="2" customFormat="1" ht="22.8" thickBot="1" x14ac:dyDescent="0.35">
      <c r="B6" s="54">
        <v>110</v>
      </c>
      <c r="C6" s="55" t="s">
        <v>6</v>
      </c>
      <c r="D6" s="53"/>
      <c r="E6" s="2" t="s">
        <v>8</v>
      </c>
    </row>
    <row r="7" spans="2:9" s="2" customFormat="1" ht="22.8" thickBot="1" x14ac:dyDescent="0.35">
      <c r="B7" s="54">
        <v>111</v>
      </c>
      <c r="C7" s="55" t="s">
        <v>6</v>
      </c>
      <c r="D7" s="53"/>
      <c r="E7" s="2" t="s">
        <v>8</v>
      </c>
    </row>
    <row r="8" spans="2:9" s="2" customFormat="1" ht="22.2" x14ac:dyDescent="0.3"/>
    <row r="9" spans="2:9" s="2" customFormat="1" ht="22.8" thickBot="1" x14ac:dyDescent="0.35">
      <c r="B9" s="2" t="s">
        <v>25</v>
      </c>
    </row>
    <row r="10" spans="2:9" s="2" customFormat="1" ht="27.45" customHeight="1" thickBot="1" x14ac:dyDescent="0.35">
      <c r="B10" s="51" t="s">
        <v>12</v>
      </c>
      <c r="C10" s="56" t="s">
        <v>9</v>
      </c>
      <c r="D10" s="57" t="s">
        <v>11</v>
      </c>
      <c r="E10" s="56" t="s">
        <v>10</v>
      </c>
    </row>
    <row r="11" spans="2:9" s="2" customFormat="1" ht="22.8" thickBot="1" x14ac:dyDescent="0.35">
      <c r="B11" s="54">
        <v>109</v>
      </c>
      <c r="C11" s="58"/>
      <c r="D11" s="53"/>
      <c r="E11" s="58"/>
      <c r="G11" s="6"/>
    </row>
    <row r="12" spans="2:9" s="2" customFormat="1" ht="22.8" thickBot="1" x14ac:dyDescent="0.35">
      <c r="B12" s="54">
        <v>110</v>
      </c>
      <c r="C12" s="58"/>
      <c r="D12" s="53"/>
      <c r="E12" s="58"/>
    </row>
    <row r="13" spans="2:9" s="2" customFormat="1" ht="22.8" thickBot="1" x14ac:dyDescent="0.35">
      <c r="B13" s="54">
        <v>111</v>
      </c>
      <c r="C13" s="58"/>
      <c r="D13" s="53"/>
      <c r="E13" s="58"/>
    </row>
    <row r="14" spans="2:9" s="2" customFormat="1" ht="17.399999999999999" customHeight="1" x14ac:dyDescent="0.3"/>
    <row r="15" spans="2:9" s="2" customFormat="1" ht="22.8" thickBot="1" x14ac:dyDescent="0.35">
      <c r="B15" s="2" t="s">
        <v>26</v>
      </c>
    </row>
    <row r="16" spans="2:9" s="2" customFormat="1" ht="22.8" thickBot="1" x14ac:dyDescent="0.45">
      <c r="B16" s="73" t="s">
        <v>12</v>
      </c>
      <c r="C16" s="78" t="s">
        <v>0</v>
      </c>
      <c r="D16" s="79"/>
      <c r="E16" s="79"/>
      <c r="F16" s="80"/>
      <c r="G16" s="81" t="s">
        <v>20</v>
      </c>
      <c r="H16" s="85" t="s">
        <v>42</v>
      </c>
      <c r="I16" s="85" t="s">
        <v>80</v>
      </c>
    </row>
    <row r="17" spans="2:9" s="2" customFormat="1" ht="22.8" thickBot="1" x14ac:dyDescent="0.45">
      <c r="B17" s="77"/>
      <c r="C17" s="73" t="s">
        <v>1</v>
      </c>
      <c r="D17" s="78" t="s">
        <v>2</v>
      </c>
      <c r="E17" s="80"/>
      <c r="F17" s="73" t="s">
        <v>3</v>
      </c>
      <c r="G17" s="82"/>
      <c r="H17" s="86"/>
      <c r="I17" s="86"/>
    </row>
    <row r="18" spans="2:9" s="2" customFormat="1" ht="22.8" thickBot="1" x14ac:dyDescent="0.45">
      <c r="B18" s="74"/>
      <c r="C18" s="74"/>
      <c r="D18" s="3" t="s">
        <v>4</v>
      </c>
      <c r="E18" s="3" t="s">
        <v>5</v>
      </c>
      <c r="F18" s="74"/>
      <c r="G18" s="83"/>
      <c r="H18" s="86"/>
      <c r="I18" s="86"/>
    </row>
    <row r="19" spans="2:9" s="2" customFormat="1" ht="22.8" thickBot="1" x14ac:dyDescent="0.45">
      <c r="B19" s="4">
        <v>109</v>
      </c>
      <c r="C19" s="26"/>
      <c r="D19" s="26"/>
      <c r="E19" s="27"/>
      <c r="F19" s="27"/>
      <c r="G19" s="24">
        <f>SUM(C19:F19)</f>
        <v>0</v>
      </c>
      <c r="H19" s="59"/>
      <c r="I19" s="60">
        <f>G19*H19</f>
        <v>0</v>
      </c>
    </row>
    <row r="20" spans="2:9" s="2" customFormat="1" ht="22.8" thickBot="1" x14ac:dyDescent="0.45">
      <c r="B20" s="4">
        <v>110</v>
      </c>
      <c r="C20" s="26"/>
      <c r="D20" s="26"/>
      <c r="E20" s="27"/>
      <c r="F20" s="27"/>
      <c r="G20" s="24">
        <f>SUM(C20:F20)</f>
        <v>0</v>
      </c>
      <c r="H20" s="59"/>
      <c r="I20" s="60">
        <f t="shared" ref="I20:I21" si="0">G20*H20</f>
        <v>0</v>
      </c>
    </row>
    <row r="21" spans="2:9" s="2" customFormat="1" ht="22.8" thickBot="1" x14ac:dyDescent="0.45">
      <c r="B21" s="4">
        <v>111</v>
      </c>
      <c r="C21" s="26"/>
      <c r="D21" s="26"/>
      <c r="E21" s="27"/>
      <c r="F21" s="27"/>
      <c r="G21" s="24">
        <f>SUM(C21:F21)</f>
        <v>0</v>
      </c>
      <c r="H21" s="59"/>
      <c r="I21" s="60">
        <f t="shared" si="0"/>
        <v>0</v>
      </c>
    </row>
    <row r="22" spans="2:9" s="2" customFormat="1" ht="16.95" customHeight="1" x14ac:dyDescent="0.3"/>
    <row r="23" spans="2:9" s="2" customFormat="1" ht="22.8" thickBot="1" x14ac:dyDescent="0.35">
      <c r="B23" s="2" t="s">
        <v>27</v>
      </c>
    </row>
    <row r="24" spans="2:9" s="2" customFormat="1" ht="17.7" customHeight="1" thickBot="1" x14ac:dyDescent="0.35">
      <c r="B24" s="72" t="s">
        <v>12</v>
      </c>
      <c r="C24" s="73" t="s">
        <v>32</v>
      </c>
      <c r="D24" s="73" t="s">
        <v>30</v>
      </c>
      <c r="E24" s="75" t="s">
        <v>21</v>
      </c>
    </row>
    <row r="25" spans="2:9" s="2" customFormat="1" ht="22.8" thickBot="1" x14ac:dyDescent="0.35">
      <c r="B25" s="72"/>
      <c r="C25" s="74"/>
      <c r="D25" s="74"/>
      <c r="E25" s="76"/>
    </row>
    <row r="26" spans="2:9" s="2" customFormat="1" ht="22.8" thickBot="1" x14ac:dyDescent="0.45">
      <c r="B26" s="4">
        <v>109</v>
      </c>
      <c r="C26" s="26"/>
      <c r="D26" s="26"/>
      <c r="E26" s="7">
        <f>C26+D26</f>
        <v>0</v>
      </c>
    </row>
    <row r="27" spans="2:9" s="2" customFormat="1" ht="22.8" thickBot="1" x14ac:dyDescent="0.45">
      <c r="B27" s="4">
        <v>110</v>
      </c>
      <c r="C27" s="26"/>
      <c r="D27" s="26"/>
      <c r="E27" s="7">
        <f t="shared" ref="E27:E28" si="1">C27+D27</f>
        <v>0</v>
      </c>
    </row>
    <row r="28" spans="2:9" s="2" customFormat="1" ht="22.8" thickBot="1" x14ac:dyDescent="0.45">
      <c r="B28" s="4">
        <v>111</v>
      </c>
      <c r="C28" s="26"/>
      <c r="D28" s="26"/>
      <c r="E28" s="7">
        <f t="shared" si="1"/>
        <v>0</v>
      </c>
    </row>
    <row r="29" spans="2:9" s="2" customFormat="1" ht="22.8" thickBot="1" x14ac:dyDescent="0.35"/>
    <row r="30" spans="2:9" s="2" customFormat="1" ht="23.4" thickTop="1" thickBot="1" x14ac:dyDescent="0.35">
      <c r="B30" s="9" t="s">
        <v>14</v>
      </c>
      <c r="C30" s="10"/>
      <c r="D30" s="11" t="s">
        <v>13</v>
      </c>
    </row>
    <row r="31" spans="2:9" s="2" customFormat="1" ht="22.8" thickTop="1" x14ac:dyDescent="0.3">
      <c r="B31" s="9" t="s">
        <v>15</v>
      </c>
      <c r="C31" s="12" t="s">
        <v>22</v>
      </c>
    </row>
    <row r="32" spans="2:9" s="2" customFormat="1" ht="22.2" x14ac:dyDescent="0.3">
      <c r="B32" s="9" t="s">
        <v>16</v>
      </c>
      <c r="C32" s="12" t="s">
        <v>23</v>
      </c>
    </row>
    <row r="33" spans="2:6" s="2" customFormat="1" ht="22.2" x14ac:dyDescent="0.3">
      <c r="B33" s="13" t="s">
        <v>18</v>
      </c>
      <c r="C33" s="11" t="s">
        <v>19</v>
      </c>
    </row>
    <row r="34" spans="2:6" s="2" customFormat="1" ht="22.2" x14ac:dyDescent="0.3"/>
    <row r="35" spans="2:6" s="2" customFormat="1" ht="22.8" thickBot="1" x14ac:dyDescent="0.35">
      <c r="B35" s="14" t="s">
        <v>33</v>
      </c>
    </row>
    <row r="36" spans="2:6" s="2" customFormat="1" ht="44.4" customHeight="1" thickTop="1" thickBot="1" x14ac:dyDescent="0.35">
      <c r="B36" s="15" t="s">
        <v>29</v>
      </c>
      <c r="C36" s="15" t="s">
        <v>34</v>
      </c>
      <c r="D36" s="16" t="s">
        <v>35</v>
      </c>
      <c r="E36" s="17" t="s">
        <v>36</v>
      </c>
      <c r="F36" s="18" t="s">
        <v>37</v>
      </c>
    </row>
    <row r="37" spans="2:6" s="2" customFormat="1" ht="23.4" thickTop="1" thickBot="1" x14ac:dyDescent="0.35">
      <c r="B37" s="15">
        <v>109</v>
      </c>
      <c r="C37" s="19">
        <f>D26</f>
        <v>0</v>
      </c>
      <c r="D37" s="19">
        <f>D11</f>
        <v>0</v>
      </c>
      <c r="E37" s="20" t="e">
        <f>C37/D37</f>
        <v>#DIV/0!</v>
      </c>
      <c r="F37" s="21" t="e">
        <f>(E37-E36)/E36*100</f>
        <v>#DIV/0!</v>
      </c>
    </row>
    <row r="38" spans="2:6" s="2" customFormat="1" ht="23.4" thickTop="1" thickBot="1" x14ac:dyDescent="0.35">
      <c r="B38" s="15">
        <v>110</v>
      </c>
      <c r="C38" s="19">
        <f>D27</f>
        <v>0</v>
      </c>
      <c r="D38" s="19">
        <f t="shared" ref="D38:D39" si="2">D12</f>
        <v>0</v>
      </c>
      <c r="E38" s="20" t="e">
        <f>C38/D38</f>
        <v>#DIV/0!</v>
      </c>
      <c r="F38" s="21" t="e">
        <f>(E38-E37)/E37*100</f>
        <v>#DIV/0!</v>
      </c>
    </row>
    <row r="39" spans="2:6" s="2" customFormat="1" ht="23.4" thickTop="1" thickBot="1" x14ac:dyDescent="0.35">
      <c r="B39" s="15">
        <v>111</v>
      </c>
      <c r="C39" s="19">
        <f>D28</f>
        <v>0</v>
      </c>
      <c r="D39" s="19">
        <f t="shared" si="2"/>
        <v>0</v>
      </c>
      <c r="E39" s="20" t="e">
        <f>C39/D39</f>
        <v>#DIV/0!</v>
      </c>
      <c r="F39" s="21" t="e">
        <f>(E39-E38)/E38*100</f>
        <v>#DIV/0!</v>
      </c>
    </row>
    <row r="40" spans="2:6" s="2" customFormat="1" ht="22.8" thickTop="1" x14ac:dyDescent="0.3">
      <c r="B40" s="8" t="s">
        <v>44</v>
      </c>
    </row>
    <row r="41" spans="2:6" s="2" customFormat="1" ht="22.2" x14ac:dyDescent="0.3"/>
    <row r="42" spans="2:6" s="2" customFormat="1" ht="22.8" thickBot="1" x14ac:dyDescent="0.35">
      <c r="B42" s="14" t="s">
        <v>62</v>
      </c>
    </row>
    <row r="43" spans="2:6" s="2" customFormat="1" ht="45.6" thickTop="1" thickBot="1" x14ac:dyDescent="0.35">
      <c r="B43" s="15" t="s">
        <v>29</v>
      </c>
      <c r="C43" s="15" t="s">
        <v>38</v>
      </c>
      <c r="D43" s="16" t="s">
        <v>17</v>
      </c>
      <c r="E43" s="17" t="s">
        <v>39</v>
      </c>
      <c r="F43" s="18" t="s">
        <v>37</v>
      </c>
    </row>
    <row r="44" spans="2:6" s="2" customFormat="1" ht="23.4" thickTop="1" thickBot="1" x14ac:dyDescent="0.35">
      <c r="B44" s="15">
        <v>109</v>
      </c>
      <c r="C44" s="23">
        <f>C26</f>
        <v>0</v>
      </c>
      <c r="D44" s="23">
        <f>D5</f>
        <v>0</v>
      </c>
      <c r="E44" s="22" t="e">
        <f>C44/D44*1000/365</f>
        <v>#DIV/0!</v>
      </c>
      <c r="F44" s="21" t="e">
        <f>(E44-E43)/E43*100</f>
        <v>#DIV/0!</v>
      </c>
    </row>
    <row r="45" spans="2:6" s="2" customFormat="1" ht="23.4" thickTop="1" thickBot="1" x14ac:dyDescent="0.35">
      <c r="B45" s="15">
        <v>110</v>
      </c>
      <c r="C45" s="23">
        <f t="shared" ref="C45" si="3">C27</f>
        <v>0</v>
      </c>
      <c r="D45" s="23">
        <f t="shared" ref="D45:D46" si="4">D6</f>
        <v>0</v>
      </c>
      <c r="E45" s="22" t="e">
        <f>C45/D45*1000/366</f>
        <v>#DIV/0!</v>
      </c>
      <c r="F45" s="21" t="e">
        <f>(E45-E44)/E44*100</f>
        <v>#DIV/0!</v>
      </c>
    </row>
    <row r="46" spans="2:6" s="2" customFormat="1" ht="23.4" thickTop="1" thickBot="1" x14ac:dyDescent="0.35">
      <c r="B46" s="15">
        <v>111</v>
      </c>
      <c r="C46" s="23">
        <f>C28</f>
        <v>0</v>
      </c>
      <c r="D46" s="23">
        <f t="shared" si="4"/>
        <v>0</v>
      </c>
      <c r="E46" s="22" t="e">
        <f>C46/D46*1000/365</f>
        <v>#DIV/0!</v>
      </c>
      <c r="F46" s="21" t="e">
        <f>(E46-E45)/E45*100</f>
        <v>#DIV/0!</v>
      </c>
    </row>
    <row r="47" spans="2:6" s="2" customFormat="1" ht="22.8" thickTop="1" x14ac:dyDescent="0.3">
      <c r="B47" s="8" t="s">
        <v>45</v>
      </c>
    </row>
    <row r="48" spans="2:6" s="2" customFormat="1" ht="22.2" x14ac:dyDescent="0.3"/>
    <row r="49" spans="2:5" s="2" customFormat="1" ht="25.2" thickBot="1" x14ac:dyDescent="0.35">
      <c r="B49" s="43" t="s">
        <v>67</v>
      </c>
      <c r="C49" s="25"/>
      <c r="D49" s="25"/>
      <c r="E49" s="25"/>
    </row>
    <row r="50" spans="2:5" s="2" customFormat="1" ht="34.950000000000003" customHeight="1" thickTop="1" thickBot="1" x14ac:dyDescent="0.35">
      <c r="B50" s="84" t="s">
        <v>65</v>
      </c>
      <c r="C50" s="84"/>
      <c r="D50" s="44" t="e">
        <f>G21/D4*1000/365</f>
        <v>#DIV/0!</v>
      </c>
      <c r="E50" s="42" t="s">
        <v>63</v>
      </c>
    </row>
    <row r="51" spans="2:5" s="2" customFormat="1" ht="34.950000000000003" customHeight="1" thickTop="1" thickBot="1" x14ac:dyDescent="0.35">
      <c r="B51" s="84" t="s">
        <v>66</v>
      </c>
      <c r="C51" s="84"/>
      <c r="D51" s="44" t="e">
        <f>G21/G4/365</f>
        <v>#DIV/0!</v>
      </c>
      <c r="E51" s="42" t="s">
        <v>64</v>
      </c>
    </row>
    <row r="52" spans="2:5" s="2" customFormat="1" ht="22.8" thickTop="1" x14ac:dyDescent="0.3"/>
    <row r="53" spans="2:5" s="2" customFormat="1" ht="22.2" x14ac:dyDescent="0.3"/>
    <row r="54" spans="2:5" s="2" customFormat="1" ht="22.2" x14ac:dyDescent="0.3"/>
    <row r="55" spans="2:5" s="2" customFormat="1" ht="22.2" x14ac:dyDescent="0.3"/>
    <row r="56" spans="2:5" s="2" customFormat="1" ht="22.2" x14ac:dyDescent="0.3"/>
    <row r="57" spans="2:5" s="2" customFormat="1" ht="22.2" x14ac:dyDescent="0.3"/>
    <row r="58" spans="2:5" s="2" customFormat="1" ht="22.2" x14ac:dyDescent="0.3"/>
    <row r="59" spans="2:5" s="2" customFormat="1" ht="22.2" x14ac:dyDescent="0.3"/>
    <row r="60" spans="2:5" s="2" customFormat="1" ht="22.2" x14ac:dyDescent="0.3"/>
    <row r="61" spans="2:5" s="2" customFormat="1" ht="22.2" x14ac:dyDescent="0.3"/>
    <row r="62" spans="2:5" s="2" customFormat="1" ht="22.2" x14ac:dyDescent="0.3"/>
    <row r="63" spans="2:5" s="2" customFormat="1" ht="22.2" x14ac:dyDescent="0.3"/>
    <row r="64" spans="2:5" s="2" customFormat="1" ht="22.2" x14ac:dyDescent="0.3"/>
    <row r="65" s="2" customFormat="1" ht="22.2" x14ac:dyDescent="0.3"/>
  </sheetData>
  <sheetProtection algorithmName="SHA-512" hashValue="2OlmqRb+DnYyrDfn8/mEvgIXPICMKtM5dk8/1xeQMPLYzeuBpYIXh9SGsKSTSrHrdTDzQSd2mIKjuGbKxIR4kg==" saltValue="xmkBms6K8zFRFesf6v0k2g==" spinCount="100000" sheet="1" objects="1" scenarios="1"/>
  <mergeCells count="16">
    <mergeCell ref="B50:C50"/>
    <mergeCell ref="B51:C51"/>
    <mergeCell ref="D24:D25"/>
    <mergeCell ref="H16:H18"/>
    <mergeCell ref="I16:I18"/>
    <mergeCell ref="B1:C1"/>
    <mergeCell ref="D1:G1"/>
    <mergeCell ref="B24:B25"/>
    <mergeCell ref="C24:C25"/>
    <mergeCell ref="E24:E25"/>
    <mergeCell ref="B16:B18"/>
    <mergeCell ref="C16:F16"/>
    <mergeCell ref="G16:G18"/>
    <mergeCell ref="C17:C18"/>
    <mergeCell ref="D17:E17"/>
    <mergeCell ref="F17:F18"/>
  </mergeCells>
  <phoneticPr fontId="1" type="noConversion"/>
  <pageMargins left="0.25" right="0.25" top="0.75" bottom="0.75" header="0.3" footer="0.3"/>
  <pageSetup paperSize="9" scale="61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9"/>
  <sheetViews>
    <sheetView workbookViewId="0">
      <selection activeCell="C17" sqref="C17"/>
    </sheetView>
  </sheetViews>
  <sheetFormatPr defaultRowHeight="16.2" x14ac:dyDescent="0.3"/>
  <cols>
    <col min="1" max="1" width="36" customWidth="1"/>
    <col min="2" max="3" width="17.88671875" customWidth="1"/>
    <col min="4" max="4" width="18.77734375" customWidth="1"/>
    <col min="5" max="5" width="14.88671875" customWidth="1"/>
  </cols>
  <sheetData>
    <row r="1" spans="1:9" ht="22.8" thickBot="1" x14ac:dyDescent="0.35">
      <c r="A1" s="2" t="s">
        <v>55</v>
      </c>
      <c r="B1" s="2"/>
      <c r="C1" s="2"/>
      <c r="D1" s="2"/>
      <c r="E1" s="2"/>
      <c r="F1" s="38"/>
      <c r="G1" s="38"/>
      <c r="H1" s="38"/>
      <c r="I1" s="38"/>
    </row>
    <row r="2" spans="1:9" ht="23.4" thickTop="1" thickBot="1" x14ac:dyDescent="0.35">
      <c r="A2" s="41" t="s">
        <v>56</v>
      </c>
      <c r="B2" s="45" t="s">
        <v>92</v>
      </c>
      <c r="C2" s="45" t="s">
        <v>82</v>
      </c>
      <c r="D2" s="45" t="s">
        <v>86</v>
      </c>
      <c r="E2" s="2"/>
      <c r="F2" s="38"/>
      <c r="G2" s="38"/>
      <c r="H2" s="38"/>
      <c r="I2" s="38"/>
    </row>
    <row r="3" spans="1:9" ht="23.4" thickTop="1" thickBot="1" x14ac:dyDescent="0.35">
      <c r="A3" s="41" t="s">
        <v>58</v>
      </c>
      <c r="B3" s="41">
        <f>單位用水量及節水率試算表!G19</f>
        <v>0</v>
      </c>
      <c r="C3" s="41">
        <f>單位用水量及節水率試算表!G20</f>
        <v>0</v>
      </c>
      <c r="D3" s="41">
        <f>單位用水量及節水率試算表!G21</f>
        <v>0</v>
      </c>
      <c r="E3" s="2"/>
      <c r="F3" s="38"/>
      <c r="G3" s="38"/>
      <c r="H3" s="38"/>
      <c r="I3" s="38"/>
    </row>
    <row r="4" spans="1:9" ht="23.4" thickTop="1" thickBot="1" x14ac:dyDescent="0.35">
      <c r="A4" s="41" t="s">
        <v>59</v>
      </c>
      <c r="B4" s="50"/>
      <c r="C4" s="50"/>
      <c r="D4" s="50"/>
      <c r="E4" s="2" t="s">
        <v>71</v>
      </c>
      <c r="F4" s="38"/>
      <c r="G4" s="38"/>
      <c r="H4" s="38"/>
      <c r="I4" s="38"/>
    </row>
    <row r="5" spans="1:9" ht="23.4" thickTop="1" thickBot="1" x14ac:dyDescent="0.35">
      <c r="A5" s="41" t="s">
        <v>68</v>
      </c>
      <c r="B5" s="50"/>
      <c r="C5" s="50"/>
      <c r="D5" s="50"/>
      <c r="E5" s="2" t="s">
        <v>72</v>
      </c>
      <c r="F5" s="38"/>
      <c r="G5" s="38"/>
      <c r="H5" s="38"/>
      <c r="I5" s="38"/>
    </row>
    <row r="6" spans="1:9" ht="23.4" thickTop="1" thickBot="1" x14ac:dyDescent="0.35">
      <c r="A6" s="41" t="s">
        <v>69</v>
      </c>
      <c r="B6" s="41" t="e">
        <f>B3/B4*1000/365</f>
        <v>#DIV/0!</v>
      </c>
      <c r="C6" s="41" t="e">
        <f>C3/C4*1000/365</f>
        <v>#DIV/0!</v>
      </c>
      <c r="D6" s="41" t="e">
        <f>D3/D4*1000/365</f>
        <v>#DIV/0!</v>
      </c>
      <c r="E6" s="2" t="s">
        <v>74</v>
      </c>
      <c r="F6" s="38"/>
      <c r="G6" s="38"/>
      <c r="H6" s="38"/>
      <c r="I6" s="38"/>
    </row>
    <row r="7" spans="1:9" ht="23.4" thickTop="1" thickBot="1" x14ac:dyDescent="0.35">
      <c r="A7" s="41" t="s">
        <v>70</v>
      </c>
      <c r="B7" s="41" t="e">
        <f>B3/B5*1000/365</f>
        <v>#DIV/0!</v>
      </c>
      <c r="C7" s="41" t="e">
        <f>C3/C5*1000/365</f>
        <v>#DIV/0!</v>
      </c>
      <c r="D7" s="41" t="e">
        <f>D3/D5*1000/365</f>
        <v>#DIV/0!</v>
      </c>
      <c r="E7" s="2" t="s">
        <v>73</v>
      </c>
      <c r="F7" s="38"/>
      <c r="G7" s="38"/>
      <c r="H7" s="38"/>
      <c r="I7" s="38"/>
    </row>
    <row r="8" spans="1:9" ht="22.8" thickTop="1" x14ac:dyDescent="0.3">
      <c r="A8" s="2" t="s">
        <v>75</v>
      </c>
      <c r="B8" s="38"/>
      <c r="C8" s="38"/>
      <c r="D8" s="38"/>
      <c r="E8" s="38"/>
      <c r="F8" s="38"/>
      <c r="G8" s="38"/>
      <c r="H8" s="38"/>
      <c r="I8" s="38"/>
    </row>
    <row r="9" spans="1:9" ht="22.2" x14ac:dyDescent="0.3">
      <c r="A9" s="2" t="s">
        <v>76</v>
      </c>
      <c r="B9" s="47"/>
      <c r="C9" s="47"/>
      <c r="D9" s="46"/>
      <c r="E9" s="38"/>
      <c r="F9" s="38"/>
      <c r="G9" s="38"/>
      <c r="H9" s="38"/>
      <c r="I9" s="38"/>
    </row>
  </sheetData>
  <sheetProtection algorithmName="SHA-512" hashValue="gUjE/xOiZGfhjDvfXPedHDAL9q+WExdWyQaGL+ovKV5aV6O40U3A14su7J4l+cEBYW00Tpw5yhN2rpeMvE5BVA==" saltValue="neotncNMVmn2f0NBkha9tw==" spinCount="100000" sheet="1" objects="1" scenarios="1"/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E12"/>
  <sheetViews>
    <sheetView workbookViewId="0">
      <selection activeCell="E8" sqref="E8"/>
    </sheetView>
  </sheetViews>
  <sheetFormatPr defaultRowHeight="16.2" x14ac:dyDescent="0.3"/>
  <cols>
    <col min="1" max="1" width="38.33203125" customWidth="1"/>
    <col min="2" max="3" width="24.44140625" customWidth="1"/>
    <col min="4" max="4" width="26" customWidth="1"/>
    <col min="5" max="5" width="49.33203125" customWidth="1"/>
  </cols>
  <sheetData>
    <row r="1" spans="1:5" ht="22.8" thickBot="1" x14ac:dyDescent="0.35">
      <c r="A1" s="87" t="s">
        <v>51</v>
      </c>
      <c r="B1" s="87"/>
      <c r="C1" s="87"/>
      <c r="D1" s="32"/>
    </row>
    <row r="2" spans="1:5" ht="22.8" thickBot="1" x14ac:dyDescent="0.35">
      <c r="A2" s="33" t="s">
        <v>57</v>
      </c>
      <c r="B2" s="34" t="s">
        <v>91</v>
      </c>
      <c r="C2" s="34" t="s">
        <v>83</v>
      </c>
      <c r="D2" s="34" t="s">
        <v>85</v>
      </c>
      <c r="E2" s="35" t="s">
        <v>52</v>
      </c>
    </row>
    <row r="3" spans="1:5" ht="31.8" thickBot="1" x14ac:dyDescent="0.35">
      <c r="A3" s="33" t="s">
        <v>46</v>
      </c>
      <c r="B3" s="61">
        <f>單位用水量及節水率試算表!G19</f>
        <v>0</v>
      </c>
      <c r="C3" s="61">
        <f>單位用水量及節水率試算表!G20</f>
        <v>0</v>
      </c>
      <c r="D3" s="61">
        <f>單位用水量及節水率試算表!G21</f>
        <v>0</v>
      </c>
      <c r="E3" s="66" t="s">
        <v>53</v>
      </c>
    </row>
    <row r="4" spans="1:5" ht="47.4" thickBot="1" x14ac:dyDescent="0.35">
      <c r="A4" s="33" t="s">
        <v>47</v>
      </c>
      <c r="B4" s="49"/>
      <c r="C4" s="49"/>
      <c r="D4" s="49"/>
      <c r="E4" s="67" t="s">
        <v>88</v>
      </c>
    </row>
    <row r="5" spans="1:5" ht="37.799999999999997" customHeight="1" thickBot="1" x14ac:dyDescent="0.35">
      <c r="A5" s="33" t="s">
        <v>48</v>
      </c>
      <c r="B5" s="49"/>
      <c r="C5" s="49"/>
      <c r="D5" s="49"/>
      <c r="E5" s="68" t="s">
        <v>54</v>
      </c>
    </row>
    <row r="6" spans="1:5" ht="36.6" customHeight="1" thickBot="1" x14ac:dyDescent="0.35">
      <c r="A6" s="33" t="s">
        <v>77</v>
      </c>
      <c r="B6" s="49"/>
      <c r="C6" s="49"/>
      <c r="D6" s="49"/>
      <c r="E6" s="69" t="s">
        <v>79</v>
      </c>
    </row>
    <row r="7" spans="1:5" ht="37.799999999999997" customHeight="1" thickBot="1" x14ac:dyDescent="0.35">
      <c r="A7" s="33" t="s">
        <v>49</v>
      </c>
      <c r="B7" s="36" t="e">
        <f>(B4+B5)/(B3+B4+B5)</f>
        <v>#DIV/0!</v>
      </c>
      <c r="C7" s="36" t="e">
        <f>(C4+C5)/(C3+C4+C5)</f>
        <v>#DIV/0!</v>
      </c>
      <c r="D7" s="36" t="e">
        <f>(D4+D5)/(D3+D4+D5)</f>
        <v>#DIV/0!</v>
      </c>
      <c r="E7" s="69" t="s">
        <v>50</v>
      </c>
    </row>
    <row r="8" spans="1:5" ht="45.6" customHeight="1" thickBot="1" x14ac:dyDescent="0.35">
      <c r="A8" s="37" t="s">
        <v>78</v>
      </c>
      <c r="B8" s="36" t="e">
        <f>(B4+B5-B6)/(B3+B4+B5-B6)</f>
        <v>#DIV/0!</v>
      </c>
      <c r="C8" s="36" t="e">
        <f>(C4+C5-C6)/(C3+C4+C5-C6)</f>
        <v>#DIV/0!</v>
      </c>
      <c r="D8" s="36" t="e">
        <f>(D4+D5-D6)/(D3+D4+D5-D6)</f>
        <v>#DIV/0!</v>
      </c>
    </row>
    <row r="9" spans="1:5" ht="16.8" thickBot="1" x14ac:dyDescent="0.35"/>
    <row r="10" spans="1:5" ht="23.4" thickTop="1" thickBot="1" x14ac:dyDescent="0.35">
      <c r="A10" s="9" t="s">
        <v>14</v>
      </c>
      <c r="B10" s="10"/>
      <c r="C10" s="11" t="s">
        <v>13</v>
      </c>
    </row>
    <row r="11" spans="1:5" ht="22.8" thickTop="1" x14ac:dyDescent="0.3">
      <c r="A11" s="9" t="s">
        <v>15</v>
      </c>
      <c r="B11" s="65" t="s">
        <v>87</v>
      </c>
    </row>
    <row r="12" spans="1:5" ht="22.2" x14ac:dyDescent="0.3">
      <c r="A12" s="9" t="s">
        <v>16</v>
      </c>
      <c r="B12" s="65" t="s">
        <v>89</v>
      </c>
    </row>
  </sheetData>
  <sheetProtection algorithmName="SHA-512" hashValue="Ax1i17VtHKI7TMJbq0S9bHxBCzG1Awf6BPCZ3GvoCqDFQGG1VM/K2xchJQLWhhdZfJImqKU2x6zwXtS+u3vRcQ==" saltValue="CWICxow6EY3YS9Ehgjftwg==" spinCount="100000" sheet="1" objects="1" scenarios="1"/>
  <mergeCells count="1">
    <mergeCell ref="A1:C1"/>
  </mergeCells>
  <phoneticPr fontId="24" type="noConversion"/>
  <pageMargins left="0.25" right="0.25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E9"/>
  <sheetViews>
    <sheetView zoomScaleNormal="100" workbookViewId="0">
      <selection activeCell="D12" sqref="D12"/>
    </sheetView>
  </sheetViews>
  <sheetFormatPr defaultRowHeight="16.2" x14ac:dyDescent="0.3"/>
  <cols>
    <col min="2" max="2" width="20" customWidth="1"/>
    <col min="3" max="3" width="21.109375" customWidth="1"/>
    <col min="4" max="4" width="19.88671875" customWidth="1"/>
    <col min="5" max="5" width="18.44140625" customWidth="1"/>
  </cols>
  <sheetData>
    <row r="1" spans="2:5" ht="16.8" thickBot="1" x14ac:dyDescent="0.35"/>
    <row r="2" spans="2:5" ht="37.950000000000003" customHeight="1" thickBot="1" x14ac:dyDescent="0.35">
      <c r="B2" s="91">
        <f>單位用水量及節水率試算表!D1</f>
        <v>0</v>
      </c>
      <c r="C2" s="89"/>
      <c r="D2" s="89"/>
      <c r="E2" s="89"/>
    </row>
    <row r="3" spans="2:5" ht="25.2" thickBot="1" x14ac:dyDescent="0.35">
      <c r="B3" s="88" t="s">
        <v>84</v>
      </c>
      <c r="C3" s="89"/>
      <c r="D3" s="89"/>
      <c r="E3" s="90"/>
    </row>
    <row r="4" spans="2:5" ht="88.5" customHeight="1" thickBot="1" x14ac:dyDescent="0.35">
      <c r="B4" s="31" t="s">
        <v>40</v>
      </c>
      <c r="C4" s="31" t="s">
        <v>43</v>
      </c>
      <c r="D4" s="31" t="s">
        <v>81</v>
      </c>
      <c r="E4" s="31" t="s">
        <v>41</v>
      </c>
    </row>
    <row r="5" spans="2:5" ht="25.2" thickBot="1" x14ac:dyDescent="0.35">
      <c r="B5" s="62">
        <f>單位用水量及節水率試算表!G20-單位用水量及節水率試算表!G21</f>
        <v>0</v>
      </c>
      <c r="C5" s="64">
        <f>B5*0.156/1000</f>
        <v>0</v>
      </c>
      <c r="D5" s="63">
        <f>B5*單位用水量及節水率試算表!H21/10000</f>
        <v>0</v>
      </c>
      <c r="E5" s="48"/>
    </row>
    <row r="7" spans="2:5" ht="16.8" thickBot="1" x14ac:dyDescent="0.35"/>
    <row r="8" spans="2:5" ht="21" thickTop="1" thickBot="1" x14ac:dyDescent="0.35">
      <c r="B8" s="28" t="s">
        <v>14</v>
      </c>
      <c r="C8" s="29"/>
      <c r="D8" s="30" t="s">
        <v>13</v>
      </c>
    </row>
    <row r="9" spans="2:5" ht="20.399999999999999" thickTop="1" x14ac:dyDescent="0.3">
      <c r="B9" s="28" t="s">
        <v>15</v>
      </c>
      <c r="C9" s="65" t="s">
        <v>90</v>
      </c>
    </row>
  </sheetData>
  <sheetProtection algorithmName="SHA-512" hashValue="wH9n1A0bP13crQnA7t6fK5bJxzjW27YktwMTymhH3BJHrF88L/patTAQJrM2+tAMg3d8ylkrIxCcXOjiOSTgXQ==" saltValue="gLkf1JZDum0b739Wd/bTvg==" spinCount="100000" sheet="1" objects="1" scenarios="1"/>
  <mergeCells count="2">
    <mergeCell ref="B3:E3"/>
    <mergeCell ref="B2:E2"/>
  </mergeCells>
  <phoneticPr fontId="24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單位用水量及節水率試算表</vt:lpstr>
      <vt:lpstr>商業組及其他用水量試算表</vt:lpstr>
      <vt:lpstr>產業組用水回收率試算表</vt:lpstr>
      <vt:lpstr>投資金額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盧文俊</dc:creator>
  <cp:lastModifiedBy>Windows 使用者</cp:lastModifiedBy>
  <cp:lastPrinted>2023-05-12T02:22:50Z</cp:lastPrinted>
  <dcterms:created xsi:type="dcterms:W3CDTF">2014-05-08T02:17:14Z</dcterms:created>
  <dcterms:modified xsi:type="dcterms:W3CDTF">2023-10-06T04:50:51Z</dcterms:modified>
</cp:coreProperties>
</file>